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20" windowHeight="8900" activeTab="0"/>
  </bookViews>
  <sheets>
    <sheet name="预算表" sheetId="1" r:id="rId1"/>
  </sheets>
  <definedNames>
    <definedName name="_xlnm.Print_Area" localSheetId="0">'预算表'!$A$1:$AI$41</definedName>
  </definedNames>
  <calcPr fullCalcOnLoad="1"/>
</workbook>
</file>

<file path=xl/sharedStrings.xml><?xml version="1.0" encoding="utf-8"?>
<sst xmlns="http://schemas.openxmlformats.org/spreadsheetml/2006/main" count="66" uniqueCount="66">
  <si>
    <t>姓名：</t>
  </si>
  <si>
    <t>属性</t>
  </si>
  <si>
    <t>分值</t>
  </si>
  <si>
    <t>考试出题及改卷节数</t>
  </si>
  <si>
    <t>基本课时</t>
  </si>
  <si>
    <t>日</t>
  </si>
  <si>
    <t>教研室主任签章：</t>
  </si>
  <si>
    <t>审核人签章：</t>
  </si>
  <si>
    <r>
      <t>其它</t>
    </r>
    <r>
      <rPr>
        <sz val="8"/>
        <rFont val="宋体"/>
        <family val="0"/>
      </rPr>
      <t>(+)</t>
    </r>
  </si>
  <si>
    <t>南海校区</t>
  </si>
  <si>
    <t>岗位类别:</t>
  </si>
  <si>
    <r>
      <t>授课名称</t>
    </r>
    <r>
      <rPr>
        <b/>
        <sz val="12"/>
        <rFont val="宋体"/>
        <family val="0"/>
      </rPr>
      <t>、</t>
    </r>
    <r>
      <rPr>
        <sz val="12"/>
        <rFont val="宋体"/>
        <family val="0"/>
      </rPr>
      <t>指导实验、指导设计、带队实习</t>
    </r>
    <r>
      <rPr>
        <sz val="12"/>
        <rFont val="宋体"/>
        <family val="0"/>
      </rPr>
      <t>内容</t>
    </r>
  </si>
  <si>
    <t>教师单独指导实践</t>
  </si>
  <si>
    <t>职称:</t>
  </si>
  <si>
    <t>每月预发酬金：</t>
  </si>
  <si>
    <t>元/月</t>
  </si>
  <si>
    <t>任课班级</t>
  </si>
  <si>
    <t>总分值</t>
  </si>
  <si>
    <t>基本课时系数分值</t>
  </si>
  <si>
    <t>二.授课加权系数部分说明</t>
  </si>
  <si>
    <t>一.工作量折算部分说明</t>
  </si>
  <si>
    <t>岗位类别(必须按要求的数字填写):</t>
  </si>
  <si>
    <t>填表说明:(请仔细阅读后再进行填写)</t>
  </si>
  <si>
    <t>基本课时折算</t>
  </si>
  <si>
    <t>基本课时折算后分值</t>
  </si>
  <si>
    <t>折算课时</t>
  </si>
  <si>
    <t>元</t>
  </si>
  <si>
    <r>
      <t>合班系数：</t>
    </r>
    <r>
      <rPr>
        <sz val="12"/>
        <rFont val="宋体"/>
        <family val="0"/>
      </rPr>
      <t>合班0.5, 三个班及以上：0.75</t>
    </r>
  </si>
  <si>
    <r>
      <t>新课系数：</t>
    </r>
    <r>
      <rPr>
        <sz val="12"/>
        <rFont val="宋体"/>
        <family val="0"/>
      </rPr>
      <t>0.1</t>
    </r>
  </si>
  <si>
    <r>
      <t>南海校区：</t>
    </r>
    <r>
      <rPr>
        <sz val="12"/>
        <rFont val="宋体"/>
        <family val="0"/>
      </rPr>
      <t>0.2</t>
    </r>
  </si>
  <si>
    <r>
      <t>教师单独指导实践：</t>
    </r>
    <r>
      <rPr>
        <sz val="12"/>
        <rFont val="宋体"/>
        <family val="0"/>
      </rPr>
      <t>0.3</t>
    </r>
  </si>
  <si>
    <t>★请将酬金数据填写在白底色单元格处,灰色部分禁止填入数据</t>
  </si>
  <si>
    <t>合班</t>
  </si>
  <si>
    <t>新课</t>
  </si>
  <si>
    <t>按岗位类别工作量折算区</t>
  </si>
  <si>
    <t>三.</t>
  </si>
  <si>
    <r>
      <t>分批实验：</t>
    </r>
    <r>
      <rPr>
        <sz val="12"/>
        <rFont val="宋体"/>
        <family val="0"/>
      </rPr>
      <t>第二批：-0.2 第三批：-0.33 第四批：-0.4</t>
    </r>
  </si>
  <si>
    <t>是否双师：是填写“1”，不是填写“0”</t>
  </si>
  <si>
    <t>同等次行政人员岗位津贴</t>
  </si>
  <si>
    <t>分值：</t>
  </si>
  <si>
    <t>等级分:</t>
  </si>
  <si>
    <t>分/学时</t>
  </si>
  <si>
    <t>每分值</t>
  </si>
  <si>
    <t>同等次行政人员岗位津贴分数</t>
  </si>
  <si>
    <r>
      <t>金属加工中心实训指导人员：</t>
    </r>
    <r>
      <rPr>
        <b/>
        <sz val="12"/>
        <color indexed="10"/>
        <rFont val="宋体"/>
        <family val="0"/>
      </rPr>
      <t>2</t>
    </r>
  </si>
  <si>
    <r>
      <t>实验实训指导教师员:</t>
    </r>
    <r>
      <rPr>
        <b/>
        <sz val="12"/>
        <color indexed="10"/>
        <rFont val="宋体"/>
        <family val="0"/>
      </rPr>
      <t>1</t>
    </r>
  </si>
  <si>
    <t>应发酬金合计(元)：</t>
  </si>
  <si>
    <t>每周实际课时合计:</t>
  </si>
  <si>
    <t>每周应计酬课时合计:</t>
  </si>
  <si>
    <t>实验实训管理中心：</t>
  </si>
  <si>
    <t>(折算值)</t>
  </si>
  <si>
    <r>
      <t>兼岗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数</t>
    </r>
    <r>
      <rPr>
        <sz val="12"/>
        <rFont val="Times New Roman"/>
        <family val="1"/>
      </rPr>
      <t>)</t>
    </r>
  </si>
  <si>
    <t>填表日期：</t>
  </si>
  <si>
    <r>
      <t>年</t>
    </r>
    <r>
      <rPr>
        <sz val="12"/>
        <rFont val="Times New Roman"/>
        <family val="1"/>
      </rPr>
      <t xml:space="preserve"> </t>
    </r>
  </si>
  <si>
    <r>
      <t>月</t>
    </r>
    <r>
      <rPr>
        <sz val="12"/>
        <rFont val="Times New Roman"/>
        <family val="1"/>
      </rPr>
      <t xml:space="preserve"> </t>
    </r>
  </si>
  <si>
    <r>
      <t>兼岗(数):</t>
    </r>
    <r>
      <rPr>
        <sz val="12"/>
        <color indexed="10"/>
        <rFont val="宋体"/>
        <family val="0"/>
      </rPr>
      <t>0--无,1--兼(1)岗,2--兼(2)岗,3--兼(3)岗,4--兼(4)岗</t>
    </r>
  </si>
  <si>
    <r>
      <t>每兼岗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(同等次行政人员岗位津贴分数)*1.05</t>
    </r>
  </si>
  <si>
    <r>
      <t xml:space="preserve">重复课(准备一次实训，多班连续实训): </t>
    </r>
    <r>
      <rPr>
        <b/>
        <sz val="12"/>
        <color indexed="10"/>
        <rFont val="宋体"/>
        <family val="0"/>
      </rPr>
      <t xml:space="preserve">- </t>
    </r>
    <r>
      <rPr>
        <sz val="12"/>
        <color indexed="10"/>
        <rFont val="宋体"/>
        <family val="0"/>
      </rPr>
      <t>0.2</t>
    </r>
  </si>
  <si>
    <t>教   研   室：</t>
  </si>
  <si>
    <t>总基本工作量限制:总课时不能超400课时</t>
  </si>
  <si>
    <t>`</t>
  </si>
  <si>
    <r>
      <t xml:space="preserve">201  </t>
    </r>
    <r>
      <rPr>
        <b/>
        <sz val="18"/>
        <rFont val="宋体"/>
        <family val="0"/>
      </rPr>
      <t>/ 201   学年第  学期实验教师上课酬金（预算表）</t>
    </r>
  </si>
  <si>
    <t>重复课/实验分批</t>
  </si>
  <si>
    <r>
      <t xml:space="preserve">按照国际课程标准进行双语教学或全外文授课: </t>
    </r>
    <r>
      <rPr>
        <sz val="12"/>
        <rFont val="宋体"/>
        <family val="0"/>
      </rPr>
      <t>0.3</t>
    </r>
  </si>
  <si>
    <r>
      <t xml:space="preserve">教学人员非正常时间(晚上周六周日)授课系数: </t>
    </r>
    <r>
      <rPr>
        <sz val="12"/>
        <rFont val="宋体"/>
        <family val="0"/>
      </rPr>
      <t>0.1</t>
    </r>
  </si>
  <si>
    <t>对外合作办学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</si>
</sst>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00000"/>
    <numFmt numFmtId="187" formatCode="0.00_);[Red]\(0.00\)"/>
    <numFmt numFmtId="188" formatCode="0.0_);[Red]\(0.0\)"/>
    <numFmt numFmtId="189" formatCode="0_);[Red]\(0\)"/>
    <numFmt numFmtId="190" formatCode="0.0_ ;[Red]\-0.0\ "/>
    <numFmt numFmtId="191" formatCode="0_ "/>
  </numFmts>
  <fonts count="5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72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88" fontId="0" fillId="33" borderId="10" xfId="0" applyNumberFormat="1" applyFill="1" applyBorder="1" applyAlignment="1">
      <alignment vertical="center"/>
    </xf>
    <xf numFmtId="188" fontId="0" fillId="33" borderId="11" xfId="0" applyNumberFormat="1" applyFill="1" applyBorder="1" applyAlignment="1">
      <alignment horizontal="center" vertical="center" wrapText="1"/>
    </xf>
    <xf numFmtId="188" fontId="0" fillId="33" borderId="11" xfId="0" applyNumberFormat="1" applyFill="1" applyBorder="1" applyAlignment="1">
      <alignment vertical="center"/>
    </xf>
    <xf numFmtId="189" fontId="0" fillId="33" borderId="11" xfId="0" applyNumberFormat="1" applyFill="1" applyBorder="1" applyAlignment="1">
      <alignment vertical="center"/>
    </xf>
    <xf numFmtId="189" fontId="0" fillId="33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9" fontId="5" fillId="33" borderId="11" xfId="0" applyNumberFormat="1" applyFont="1" applyFill="1" applyBorder="1" applyAlignment="1">
      <alignment vertical="center"/>
    </xf>
    <xf numFmtId="189" fontId="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9" fontId="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7" fontId="5" fillId="0" borderId="11" xfId="0" applyNumberFormat="1" applyFont="1" applyBorder="1" applyAlignment="1" applyProtection="1">
      <alignment vertical="center"/>
      <protection locked="0"/>
    </xf>
    <xf numFmtId="187" fontId="9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49" fontId="13" fillId="0" borderId="11" xfId="0" applyNumberFormat="1" applyFont="1" applyBorder="1" applyAlignment="1" applyProtection="1">
      <alignment vertical="center"/>
      <protection locked="0"/>
    </xf>
    <xf numFmtId="187" fontId="13" fillId="0" borderId="11" xfId="0" applyNumberFormat="1" applyFont="1" applyBorder="1" applyAlignment="1" applyProtection="1">
      <alignment vertical="center"/>
      <protection locked="0"/>
    </xf>
    <xf numFmtId="188" fontId="13" fillId="0" borderId="11" xfId="0" applyNumberFormat="1" applyFont="1" applyBorder="1" applyAlignment="1" applyProtection="1">
      <alignment vertical="center"/>
      <protection locked="0"/>
    </xf>
    <xf numFmtId="189" fontId="13" fillId="0" borderId="11" xfId="0" applyNumberFormat="1" applyFont="1" applyBorder="1" applyAlignment="1" applyProtection="1">
      <alignment vertical="center"/>
      <protection locked="0"/>
    </xf>
    <xf numFmtId="188" fontId="0" fillId="33" borderId="12" xfId="0" applyNumberFormat="1" applyFill="1" applyBorder="1" applyAlignment="1">
      <alignment vertical="center" wrapText="1"/>
    </xf>
    <xf numFmtId="189" fontId="0" fillId="34" borderId="13" xfId="0" applyNumberFormat="1" applyFill="1" applyBorder="1" applyAlignment="1">
      <alignment vertical="center" wrapText="1"/>
    </xf>
    <xf numFmtId="189" fontId="12" fillId="35" borderId="10" xfId="0" applyNumberFormat="1" applyFont="1" applyFill="1" applyBorder="1" applyAlignment="1" applyProtection="1">
      <alignment vertical="center"/>
      <protection locked="0"/>
    </xf>
    <xf numFmtId="189" fontId="0" fillId="34" borderId="13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88" fontId="0" fillId="35" borderId="10" xfId="0" applyNumberFormat="1" applyFill="1" applyBorder="1" applyAlignment="1" applyProtection="1">
      <alignment horizontal="center" vertical="center"/>
      <protection locked="0"/>
    </xf>
    <xf numFmtId="188" fontId="0" fillId="33" borderId="11" xfId="0" applyNumberFormat="1" applyFill="1" applyBorder="1" applyAlignment="1" applyProtection="1">
      <alignment vertical="center" wrapText="1"/>
      <protection/>
    </xf>
    <xf numFmtId="188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 locked="0"/>
    </xf>
    <xf numFmtId="187" fontId="14" fillId="0" borderId="11" xfId="0" applyNumberFormat="1" applyFont="1" applyBorder="1" applyAlignment="1" applyProtection="1">
      <alignment vertical="center"/>
      <protection locked="0"/>
    </xf>
    <xf numFmtId="188" fontId="0" fillId="33" borderId="10" xfId="0" applyNumberFormat="1" applyFill="1" applyBorder="1" applyAlignment="1">
      <alignment horizontal="center" vertical="center"/>
    </xf>
    <xf numFmtId="188" fontId="0" fillId="33" borderId="14" xfId="0" applyNumberForma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top" wrapText="1"/>
      <protection/>
    </xf>
    <xf numFmtId="189" fontId="12" fillId="33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189" fontId="0" fillId="33" borderId="10" xfId="0" applyNumberFormat="1" applyFill="1" applyBorder="1" applyAlignment="1" applyProtection="1">
      <alignment horizontal="center" vertical="center" wrapText="1"/>
      <protection locked="0"/>
    </xf>
    <xf numFmtId="188" fontId="10" fillId="33" borderId="1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188" fontId="1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8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8" fontId="1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88" fontId="0" fillId="33" borderId="10" xfId="0" applyNumberFormat="1" applyFill="1" applyBorder="1" applyAlignment="1">
      <alignment horizontal="center" vertical="center"/>
    </xf>
    <xf numFmtId="188" fontId="0" fillId="33" borderId="14" xfId="0" applyNumberFormat="1" applyFill="1" applyBorder="1" applyAlignment="1">
      <alignment horizontal="left" vertical="center"/>
    </xf>
    <xf numFmtId="188" fontId="0" fillId="33" borderId="12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8" fontId="0" fillId="35" borderId="14" xfId="0" applyNumberFormat="1" applyFill="1" applyBorder="1" applyAlignment="1" applyProtection="1">
      <alignment horizontal="center" vertical="center"/>
      <protection locked="0"/>
    </xf>
    <xf numFmtId="188" fontId="0" fillId="35" borderId="10" xfId="0" applyNumberFormat="1" applyFill="1" applyBorder="1" applyAlignment="1" applyProtection="1">
      <alignment horizontal="center" vertical="center"/>
      <protection locked="0"/>
    </xf>
    <xf numFmtId="188" fontId="0" fillId="35" borderId="12" xfId="0" applyNumberFormat="1" applyFill="1" applyBorder="1" applyAlignment="1" applyProtection="1">
      <alignment horizontal="center" vertical="center"/>
      <protection locked="0"/>
    </xf>
    <xf numFmtId="189" fontId="0" fillId="33" borderId="11" xfId="0" applyNumberFormat="1" applyFill="1" applyBorder="1" applyAlignment="1" applyProtection="1">
      <alignment horizontal="center" vertical="center" wrapText="1"/>
      <protection/>
    </xf>
    <xf numFmtId="189" fontId="0" fillId="33" borderId="1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88" fontId="0" fillId="33" borderId="11" xfId="0" applyNumberFormat="1" applyFill="1" applyBorder="1" applyAlignment="1" applyProtection="1">
      <alignment horizontal="center" vertical="center" wrapText="1"/>
      <protection/>
    </xf>
    <xf numFmtId="188" fontId="0" fillId="33" borderId="16" xfId="0" applyNumberFormat="1" applyFill="1" applyBorder="1" applyAlignment="1" applyProtection="1">
      <alignment horizontal="center" vertical="center" wrapText="1"/>
      <protection/>
    </xf>
    <xf numFmtId="188" fontId="0" fillId="33" borderId="17" xfId="0" applyNumberForma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89" fontId="0" fillId="33" borderId="14" xfId="0" applyNumberFormat="1" applyFill="1" applyBorder="1" applyAlignment="1">
      <alignment horizontal="center" vertical="center"/>
    </xf>
    <xf numFmtId="189" fontId="0" fillId="33" borderId="10" xfId="0" applyNumberFormat="1" applyFill="1" applyBorder="1" applyAlignment="1">
      <alignment horizontal="center" vertical="center"/>
    </xf>
    <xf numFmtId="189" fontId="0" fillId="33" borderId="12" xfId="0" applyNumberFormat="1" applyFill="1" applyBorder="1" applyAlignment="1">
      <alignment horizontal="center" vertical="center"/>
    </xf>
    <xf numFmtId="188" fontId="0" fillId="33" borderId="11" xfId="0" applyNumberFormat="1" applyFill="1" applyBorder="1" applyAlignment="1">
      <alignment horizontal="center" vertical="center"/>
    </xf>
    <xf numFmtId="188" fontId="0" fillId="33" borderId="14" xfId="0" applyNumberFormat="1" applyFill="1" applyBorder="1" applyAlignment="1">
      <alignment horizontal="center" vertical="center"/>
    </xf>
    <xf numFmtId="188" fontId="0" fillId="33" borderId="12" xfId="0" applyNumberFormat="1" applyFill="1" applyBorder="1" applyAlignment="1">
      <alignment horizontal="center" vertical="center"/>
    </xf>
    <xf numFmtId="188" fontId="0" fillId="33" borderId="10" xfId="0" applyNumberForma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38100</xdr:rowOff>
    </xdr:from>
    <xdr:to>
      <xdr:col>9</xdr:col>
      <xdr:colOff>561975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753100" y="571500"/>
          <a:ext cx="561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266700</xdr:colOff>
      <xdr:row>2</xdr:row>
      <xdr:rowOff>142875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6019800" y="676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266700</xdr:colOff>
      <xdr:row>2</xdr:row>
      <xdr:rowOff>152400</xdr:rowOff>
    </xdr:from>
    <xdr:ext cx="276225" cy="161925"/>
    <xdr:sp>
      <xdr:nvSpPr>
        <xdr:cNvPr id="3" name="Text Box 3"/>
        <xdr:cNvSpPr txBox="1">
          <a:spLocks noChangeArrowheads="1"/>
        </xdr:cNvSpPr>
      </xdr:nvSpPr>
      <xdr:spPr>
        <a:xfrm>
          <a:off x="6019800" y="685800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周次</a:t>
          </a:r>
        </a:p>
      </xdr:txBody>
    </xdr:sp>
    <xdr:clientData/>
  </xdr:oneCellAnchor>
  <xdr:oneCellAnchor>
    <xdr:from>
      <xdr:col>9</xdr:col>
      <xdr:colOff>9525</xdr:colOff>
      <xdr:row>3</xdr:row>
      <xdr:rowOff>228600</xdr:rowOff>
    </xdr:from>
    <xdr:ext cx="333375" cy="514350"/>
    <xdr:sp>
      <xdr:nvSpPr>
        <xdr:cNvPr id="4" name="Text Box 4"/>
        <xdr:cNvSpPr txBox="1">
          <a:spLocks noChangeArrowheads="1"/>
        </xdr:cNvSpPr>
      </xdr:nvSpPr>
      <xdr:spPr>
        <a:xfrm>
          <a:off x="5762625" y="1009650"/>
          <a:ext cx="3333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每周基本课时</a:t>
          </a:r>
        </a:p>
      </xdr:txBody>
    </xdr:sp>
    <xdr:clientData/>
  </xdr:oneCellAnchor>
  <xdr:twoCellAnchor>
    <xdr:from>
      <xdr:col>23</xdr:col>
      <xdr:colOff>28575</xdr:colOff>
      <xdr:row>34</xdr:row>
      <xdr:rowOff>28575</xdr:rowOff>
    </xdr:from>
    <xdr:to>
      <xdr:col>33</xdr:col>
      <xdr:colOff>561975</xdr:colOff>
      <xdr:row>40</xdr:row>
      <xdr:rowOff>28575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8848725"/>
          <a:ext cx="4276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showZeros="0" tabSelected="1" zoomScale="75" zoomScaleNormal="75" zoomScaleSheetLayoutView="75" zoomScalePageLayoutView="0" workbookViewId="0" topLeftCell="A1">
      <selection activeCell="O14" sqref="O14"/>
    </sheetView>
  </sheetViews>
  <sheetFormatPr defaultColWidth="9.00390625" defaultRowHeight="14.25"/>
  <cols>
    <col min="1" max="1" width="15.25390625" style="0" customWidth="1"/>
    <col min="2" max="3" width="5.125" style="0" customWidth="1"/>
    <col min="4" max="4" width="6.25390625" style="0" customWidth="1"/>
    <col min="5" max="5" width="5.75390625" style="0" customWidth="1"/>
    <col min="6" max="7" width="7.125" style="0" customWidth="1"/>
    <col min="8" max="8" width="8.75390625" style="0" customWidth="1"/>
    <col min="9" max="9" width="15.00390625" style="0" customWidth="1"/>
    <col min="10" max="10" width="7.375" style="0" customWidth="1"/>
    <col min="11" max="11" width="4.00390625" style="0" customWidth="1"/>
    <col min="12" max="12" width="3.75390625" style="0" customWidth="1"/>
    <col min="13" max="13" width="4.125" style="0" customWidth="1"/>
    <col min="14" max="14" width="3.75390625" style="0" customWidth="1"/>
    <col min="15" max="15" width="4.25390625" style="0" customWidth="1"/>
    <col min="16" max="16" width="4.375" style="0" customWidth="1"/>
    <col min="17" max="17" width="3.875" style="0" customWidth="1"/>
    <col min="18" max="19" width="3.75390625" style="0" customWidth="1"/>
    <col min="20" max="20" width="4.00390625" style="0" customWidth="1"/>
    <col min="21" max="21" width="4.125" style="0" customWidth="1"/>
    <col min="22" max="23" width="5.50390625" style="0" customWidth="1"/>
    <col min="24" max="24" width="4.625" style="0" customWidth="1"/>
    <col min="25" max="25" width="4.125" style="0" customWidth="1"/>
    <col min="26" max="26" width="4.75390625" style="0" customWidth="1"/>
    <col min="27" max="28" width="4.25390625" style="0" customWidth="1"/>
    <col min="29" max="29" width="4.375" style="0" customWidth="1"/>
    <col min="30" max="30" width="4.25390625" style="0" customWidth="1"/>
    <col min="31" max="31" width="4.125" style="0" customWidth="1"/>
    <col min="32" max="32" width="6.625" style="0" customWidth="1"/>
    <col min="33" max="33" width="7.75390625" style="0" customWidth="1"/>
    <col min="34" max="34" width="7.875" style="0" customWidth="1"/>
    <col min="35" max="35" width="8.125" style="0" customWidth="1"/>
  </cols>
  <sheetData>
    <row r="1" spans="1:35" ht="22.5">
      <c r="A1" s="76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ht="19.5" customHeight="1">
      <c r="A2" s="49" t="s">
        <v>58</v>
      </c>
      <c r="B2" s="61"/>
      <c r="C2" s="61"/>
      <c r="D2" s="62"/>
      <c r="E2" s="62"/>
      <c r="F2" s="48" t="s">
        <v>0</v>
      </c>
      <c r="G2" s="62"/>
      <c r="H2" s="62"/>
      <c r="I2" s="48" t="s">
        <v>13</v>
      </c>
      <c r="J2" s="59"/>
      <c r="K2" s="60"/>
      <c r="L2" s="60"/>
      <c r="M2" s="63" t="s">
        <v>10</v>
      </c>
      <c r="N2" s="63"/>
      <c r="O2" s="62"/>
      <c r="P2" s="37"/>
      <c r="Q2" s="7" t="s">
        <v>39</v>
      </c>
      <c r="R2" s="52"/>
      <c r="S2" s="57">
        <f>IF($P$2=1,$Z$2*0.8,$Z$2)</f>
        <v>0</v>
      </c>
      <c r="T2" s="58"/>
      <c r="U2" s="51" t="s">
        <v>50</v>
      </c>
      <c r="V2" s="52"/>
      <c r="W2" s="52"/>
      <c r="X2" s="63" t="s">
        <v>40</v>
      </c>
      <c r="Y2" s="63"/>
      <c r="Z2" s="40"/>
      <c r="AA2" s="63" t="s">
        <v>41</v>
      </c>
      <c r="AB2" s="63"/>
      <c r="AC2" s="63"/>
      <c r="AD2" s="63"/>
      <c r="AE2" s="63"/>
      <c r="AF2" s="53"/>
      <c r="AG2" s="35" t="s">
        <v>42</v>
      </c>
      <c r="AH2" s="54">
        <v>7.8</v>
      </c>
      <c r="AI2" s="8" t="s">
        <v>26</v>
      </c>
    </row>
    <row r="3" spans="1:36" s="1" customFormat="1" ht="19.5" customHeight="1">
      <c r="A3" s="73" t="s">
        <v>11</v>
      </c>
      <c r="B3" s="73" t="s">
        <v>1</v>
      </c>
      <c r="C3" s="73"/>
      <c r="D3" s="73"/>
      <c r="E3" s="73"/>
      <c r="F3" s="73"/>
      <c r="G3" s="73"/>
      <c r="H3" s="73"/>
      <c r="I3" s="73" t="s">
        <v>16</v>
      </c>
      <c r="J3" s="70"/>
      <c r="K3" s="70">
        <v>1</v>
      </c>
      <c r="L3" s="70">
        <v>2</v>
      </c>
      <c r="M3" s="70">
        <v>3</v>
      </c>
      <c r="N3" s="70">
        <v>4</v>
      </c>
      <c r="O3" s="70">
        <v>5</v>
      </c>
      <c r="P3" s="70">
        <v>6</v>
      </c>
      <c r="Q3" s="70">
        <v>7</v>
      </c>
      <c r="R3" s="70">
        <v>8</v>
      </c>
      <c r="S3" s="70">
        <v>9</v>
      </c>
      <c r="T3" s="70">
        <v>10</v>
      </c>
      <c r="U3" s="70">
        <v>11</v>
      </c>
      <c r="V3" s="70">
        <v>12</v>
      </c>
      <c r="W3" s="70">
        <v>13</v>
      </c>
      <c r="X3" s="70">
        <v>14</v>
      </c>
      <c r="Y3" s="70">
        <v>15</v>
      </c>
      <c r="Z3" s="70">
        <v>16</v>
      </c>
      <c r="AA3" s="70">
        <v>17</v>
      </c>
      <c r="AB3" s="70">
        <v>18</v>
      </c>
      <c r="AC3" s="70">
        <v>19</v>
      </c>
      <c r="AD3" s="70">
        <v>20</v>
      </c>
      <c r="AE3" s="70">
        <v>21</v>
      </c>
      <c r="AF3" s="73" t="s">
        <v>3</v>
      </c>
      <c r="AG3" s="74" t="s">
        <v>4</v>
      </c>
      <c r="AH3" s="74" t="s">
        <v>25</v>
      </c>
      <c r="AI3" s="73" t="s">
        <v>2</v>
      </c>
      <c r="AJ3" s="72"/>
    </row>
    <row r="4" spans="1:36" s="1" customFormat="1" ht="58.5" customHeight="1">
      <c r="A4" s="73"/>
      <c r="B4" s="41" t="s">
        <v>32</v>
      </c>
      <c r="C4" s="42" t="s">
        <v>33</v>
      </c>
      <c r="D4" s="42" t="s">
        <v>9</v>
      </c>
      <c r="E4" s="42" t="s">
        <v>12</v>
      </c>
      <c r="F4" s="42" t="s">
        <v>8</v>
      </c>
      <c r="G4" s="42" t="s">
        <v>65</v>
      </c>
      <c r="H4" s="42" t="s">
        <v>62</v>
      </c>
      <c r="I4" s="73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3"/>
      <c r="AG4" s="75"/>
      <c r="AH4" s="75"/>
      <c r="AI4" s="73"/>
      <c r="AJ4" s="72"/>
    </row>
    <row r="5" spans="1:35" s="16" customFormat="1" ht="19.5" customHeight="1">
      <c r="A5" s="31"/>
      <c r="B5" s="32"/>
      <c r="C5" s="32"/>
      <c r="D5" s="47"/>
      <c r="E5" s="32"/>
      <c r="F5" s="32"/>
      <c r="G5" s="19"/>
      <c r="H5" s="19"/>
      <c r="I5" s="31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5">
        <f>SUM(K5:AF5)</f>
        <v>0</v>
      </c>
      <c r="AH5" s="15">
        <f>AF5+(AG5-AF5)*(1+B5+C5+D5+E5+F5+G5+H5)</f>
        <v>0</v>
      </c>
      <c r="AI5" s="15">
        <f>AH5*$S$2</f>
        <v>0</v>
      </c>
    </row>
    <row r="6" spans="1:35" s="16" customFormat="1" ht="19.5" customHeight="1">
      <c r="A6" s="31"/>
      <c r="B6" s="32"/>
      <c r="C6" s="32"/>
      <c r="D6" s="47"/>
      <c r="E6" s="32"/>
      <c r="F6" s="32"/>
      <c r="G6" s="19"/>
      <c r="H6" s="19"/>
      <c r="I6" s="31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15">
        <f aca="true" t="shared" si="0" ref="AG6:AG17">SUM(K6:AF6)</f>
        <v>0</v>
      </c>
      <c r="AH6" s="15">
        <f aca="true" t="shared" si="1" ref="AH6:AH17">AF6+(AG6-AF6)*(1+B6+C6+D6+E6+F6+G6+H6)</f>
        <v>0</v>
      </c>
      <c r="AI6" s="15">
        <f aca="true" t="shared" si="2" ref="AI6:AI27">AH6*$S$2</f>
        <v>0</v>
      </c>
    </row>
    <row r="7" spans="1:35" s="16" customFormat="1" ht="19.5" customHeight="1">
      <c r="A7" s="31"/>
      <c r="B7" s="32"/>
      <c r="C7" s="32"/>
      <c r="D7" s="47"/>
      <c r="E7" s="32"/>
      <c r="F7" s="32"/>
      <c r="G7" s="19"/>
      <c r="H7" s="19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15">
        <f t="shared" si="0"/>
        <v>0</v>
      </c>
      <c r="AH7" s="15">
        <f t="shared" si="1"/>
        <v>0</v>
      </c>
      <c r="AI7" s="15">
        <f t="shared" si="2"/>
        <v>0</v>
      </c>
    </row>
    <row r="8" spans="1:35" s="18" customFormat="1" ht="19.5" customHeight="1">
      <c r="A8" s="31"/>
      <c r="B8" s="32"/>
      <c r="C8" s="32"/>
      <c r="D8" s="47"/>
      <c r="E8" s="32"/>
      <c r="F8" s="32"/>
      <c r="G8" s="19"/>
      <c r="H8" s="20"/>
      <c r="I8" s="31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7">
        <f t="shared" si="0"/>
        <v>0</v>
      </c>
      <c r="AH8" s="17">
        <f t="shared" si="1"/>
        <v>0</v>
      </c>
      <c r="AI8" s="15">
        <f t="shared" si="2"/>
        <v>0</v>
      </c>
    </row>
    <row r="9" spans="1:35" s="18" customFormat="1" ht="19.5" customHeight="1">
      <c r="A9" s="31"/>
      <c r="B9" s="32"/>
      <c r="C9" s="32"/>
      <c r="D9" s="47"/>
      <c r="E9" s="32"/>
      <c r="F9" s="32"/>
      <c r="G9" s="19"/>
      <c r="H9" s="19"/>
      <c r="I9" s="3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17">
        <f t="shared" si="0"/>
        <v>0</v>
      </c>
      <c r="AH9" s="17">
        <f t="shared" si="1"/>
        <v>0</v>
      </c>
      <c r="AI9" s="15">
        <f t="shared" si="2"/>
        <v>0</v>
      </c>
    </row>
    <row r="10" spans="1:35" s="18" customFormat="1" ht="19.5" customHeight="1">
      <c r="A10" s="31"/>
      <c r="B10" s="32"/>
      <c r="C10" s="32"/>
      <c r="D10" s="47"/>
      <c r="E10" s="32"/>
      <c r="F10" s="32"/>
      <c r="G10" s="19"/>
      <c r="H10" s="19"/>
      <c r="I10" s="31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17">
        <f t="shared" si="0"/>
        <v>0</v>
      </c>
      <c r="AH10" s="17">
        <f t="shared" si="1"/>
        <v>0</v>
      </c>
      <c r="AI10" s="15">
        <f t="shared" si="2"/>
        <v>0</v>
      </c>
    </row>
    <row r="11" spans="1:35" s="18" customFormat="1" ht="19.5" customHeight="1">
      <c r="A11" s="31"/>
      <c r="B11" s="32"/>
      <c r="C11" s="32"/>
      <c r="D11" s="47"/>
      <c r="E11" s="32"/>
      <c r="F11" s="32"/>
      <c r="G11" s="19"/>
      <c r="H11" s="19"/>
      <c r="I11" s="31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17">
        <f>SUM(K11:AF11)</f>
        <v>0</v>
      </c>
      <c r="AH11" s="17">
        <f>AF11+(AG11-AF11)*(1+B11+C11+D11+E11+F11+G11+H11)</f>
        <v>0</v>
      </c>
      <c r="AI11" s="15">
        <f t="shared" si="2"/>
        <v>0</v>
      </c>
    </row>
    <row r="12" spans="1:35" s="18" customFormat="1" ht="19.5" customHeight="1">
      <c r="A12" s="31"/>
      <c r="B12" s="32"/>
      <c r="C12" s="32"/>
      <c r="D12" s="47"/>
      <c r="E12" s="32"/>
      <c r="F12" s="32"/>
      <c r="G12" s="19"/>
      <c r="H12" s="19"/>
      <c r="I12" s="31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7">
        <f t="shared" si="0"/>
        <v>0</v>
      </c>
      <c r="AH12" s="17">
        <f t="shared" si="1"/>
        <v>0</v>
      </c>
      <c r="AI12" s="15">
        <f t="shared" si="2"/>
        <v>0</v>
      </c>
    </row>
    <row r="13" spans="1:35" s="18" customFormat="1" ht="19.5" customHeight="1">
      <c r="A13" s="31"/>
      <c r="B13" s="32"/>
      <c r="C13" s="32"/>
      <c r="D13" s="32"/>
      <c r="E13" s="32"/>
      <c r="F13" s="32"/>
      <c r="G13" s="19"/>
      <c r="H13" s="19"/>
      <c r="I13" s="31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17">
        <f t="shared" si="0"/>
        <v>0</v>
      </c>
      <c r="AH13" s="17">
        <f t="shared" si="1"/>
        <v>0</v>
      </c>
      <c r="AI13" s="15">
        <f t="shared" si="2"/>
        <v>0</v>
      </c>
    </row>
    <row r="14" spans="1:35" s="18" customFormat="1" ht="19.5" customHeight="1">
      <c r="A14" s="31"/>
      <c r="B14" s="32"/>
      <c r="C14" s="32"/>
      <c r="D14" s="32"/>
      <c r="E14" s="32"/>
      <c r="F14" s="32"/>
      <c r="G14" s="19"/>
      <c r="H14" s="19"/>
      <c r="I14" s="31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17">
        <f t="shared" si="0"/>
        <v>0</v>
      </c>
      <c r="AH14" s="17">
        <f t="shared" si="1"/>
        <v>0</v>
      </c>
      <c r="AI14" s="15">
        <f t="shared" si="2"/>
        <v>0</v>
      </c>
    </row>
    <row r="15" spans="1:35" s="18" customFormat="1" ht="19.5" customHeight="1">
      <c r="A15" s="31"/>
      <c r="B15" s="32"/>
      <c r="C15" s="32"/>
      <c r="D15" s="32"/>
      <c r="E15" s="32"/>
      <c r="F15" s="32"/>
      <c r="G15" s="19"/>
      <c r="H15" s="19"/>
      <c r="I15" s="31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17">
        <f t="shared" si="0"/>
        <v>0</v>
      </c>
      <c r="AH15" s="17">
        <f t="shared" si="1"/>
        <v>0</v>
      </c>
      <c r="AI15" s="15">
        <f t="shared" si="2"/>
        <v>0</v>
      </c>
    </row>
    <row r="16" spans="1:35" s="18" customFormat="1" ht="19.5" customHeight="1">
      <c r="A16" s="31"/>
      <c r="B16" s="32"/>
      <c r="C16" s="32"/>
      <c r="D16" s="32"/>
      <c r="E16" s="32"/>
      <c r="F16" s="32"/>
      <c r="G16" s="19"/>
      <c r="H16" s="19"/>
      <c r="I16" s="31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17">
        <f t="shared" si="0"/>
        <v>0</v>
      </c>
      <c r="AH16" s="17">
        <f t="shared" si="1"/>
        <v>0</v>
      </c>
      <c r="AI16" s="15">
        <f t="shared" si="2"/>
        <v>0</v>
      </c>
    </row>
    <row r="17" spans="1:35" s="18" customFormat="1" ht="19.5" customHeight="1">
      <c r="A17" s="31"/>
      <c r="B17" s="32"/>
      <c r="C17" s="32"/>
      <c r="D17" s="32"/>
      <c r="E17" s="32"/>
      <c r="F17" s="32"/>
      <c r="G17" s="19"/>
      <c r="H17" s="19"/>
      <c r="I17" s="31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7">
        <f t="shared" si="0"/>
        <v>0</v>
      </c>
      <c r="AH17" s="17">
        <f t="shared" si="1"/>
        <v>0</v>
      </c>
      <c r="AI17" s="15">
        <f t="shared" si="2"/>
        <v>0</v>
      </c>
    </row>
    <row r="18" spans="1:35" ht="19.5" customHeight="1">
      <c r="A18" s="31"/>
      <c r="B18" s="32"/>
      <c r="C18" s="32"/>
      <c r="D18" s="32"/>
      <c r="E18" s="32"/>
      <c r="F18" s="32"/>
      <c r="G18" s="19"/>
      <c r="H18" s="19"/>
      <c r="I18" s="31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17">
        <f aca="true" t="shared" si="3" ref="AG18:AG26">SUM(K18:AF18)</f>
        <v>0</v>
      </c>
      <c r="AH18" s="17">
        <f aca="true" t="shared" si="4" ref="AH18:AH26">AF18+(AG18-AF18)*(1+B18+C18+D18+E18+F18+G18+H18)</f>
        <v>0</v>
      </c>
      <c r="AI18" s="15">
        <f t="shared" si="2"/>
        <v>0</v>
      </c>
    </row>
    <row r="19" spans="1:35" ht="19.5" customHeight="1">
      <c r="A19" s="31"/>
      <c r="B19" s="32"/>
      <c r="C19" s="32"/>
      <c r="D19" s="32"/>
      <c r="E19" s="32"/>
      <c r="F19" s="32"/>
      <c r="G19" s="19"/>
      <c r="H19" s="19"/>
      <c r="I19" s="31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17">
        <f t="shared" si="3"/>
        <v>0</v>
      </c>
      <c r="AH19" s="17">
        <f t="shared" si="4"/>
        <v>0</v>
      </c>
      <c r="AI19" s="15">
        <f t="shared" si="2"/>
        <v>0</v>
      </c>
    </row>
    <row r="20" spans="1:35" ht="19.5" customHeight="1">
      <c r="A20" s="31"/>
      <c r="B20" s="32"/>
      <c r="C20" s="32"/>
      <c r="D20" s="32"/>
      <c r="E20" s="32"/>
      <c r="F20" s="32"/>
      <c r="G20" s="19"/>
      <c r="H20" s="19"/>
      <c r="I20" s="31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17">
        <f t="shared" si="3"/>
        <v>0</v>
      </c>
      <c r="AH20" s="17">
        <f t="shared" si="4"/>
        <v>0</v>
      </c>
      <c r="AI20" s="15">
        <f t="shared" si="2"/>
        <v>0</v>
      </c>
    </row>
    <row r="21" spans="1:35" ht="19.5" customHeight="1">
      <c r="A21" s="31" t="s">
        <v>60</v>
      </c>
      <c r="B21" s="32"/>
      <c r="C21" s="32"/>
      <c r="D21" s="32"/>
      <c r="E21" s="32"/>
      <c r="F21" s="32"/>
      <c r="G21" s="19"/>
      <c r="H21" s="19"/>
      <c r="I21" s="31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17">
        <f>SUM(K21:AF21)</f>
        <v>0</v>
      </c>
      <c r="AH21" s="17">
        <f>AF21+(AG21-AF21)*(1+B21+C21+D21+E21+F21+G21+H21)</f>
        <v>0</v>
      </c>
      <c r="AI21" s="15">
        <f t="shared" si="2"/>
        <v>0</v>
      </c>
    </row>
    <row r="22" spans="1:35" ht="19.5" customHeight="1">
      <c r="A22" s="31"/>
      <c r="B22" s="32"/>
      <c r="C22" s="32"/>
      <c r="D22" s="32"/>
      <c r="E22" s="32"/>
      <c r="F22" s="32"/>
      <c r="G22" s="19"/>
      <c r="H22" s="19"/>
      <c r="I22" s="31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17">
        <f>SUM(K22:AF22)</f>
        <v>0</v>
      </c>
      <c r="AH22" s="17">
        <f>AF22+(AG22-AF22)*(1+B22+C22+D22+E22+F22+G22+H22)</f>
        <v>0</v>
      </c>
      <c r="AI22" s="15">
        <f t="shared" si="2"/>
        <v>0</v>
      </c>
    </row>
    <row r="23" spans="1:35" ht="19.5" customHeight="1">
      <c r="A23" s="31"/>
      <c r="B23" s="32"/>
      <c r="C23" s="32"/>
      <c r="D23" s="32"/>
      <c r="E23" s="32"/>
      <c r="F23" s="32"/>
      <c r="G23" s="19"/>
      <c r="H23" s="19"/>
      <c r="I23" s="31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17">
        <f t="shared" si="3"/>
        <v>0</v>
      </c>
      <c r="AH23" s="17">
        <f t="shared" si="4"/>
        <v>0</v>
      </c>
      <c r="AI23" s="15">
        <f t="shared" si="2"/>
        <v>0</v>
      </c>
    </row>
    <row r="24" spans="1:35" ht="19.5" customHeight="1">
      <c r="A24" s="31"/>
      <c r="B24" s="32"/>
      <c r="C24" s="32"/>
      <c r="D24" s="32"/>
      <c r="E24" s="32"/>
      <c r="F24" s="32"/>
      <c r="G24" s="19"/>
      <c r="H24" s="19"/>
      <c r="I24" s="31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7">
        <f t="shared" si="3"/>
        <v>0</v>
      </c>
      <c r="AH24" s="17">
        <f t="shared" si="4"/>
        <v>0</v>
      </c>
      <c r="AI24" s="15">
        <f t="shared" si="2"/>
        <v>0</v>
      </c>
    </row>
    <row r="25" spans="1:36" ht="19.5" customHeight="1">
      <c r="A25" s="31"/>
      <c r="B25" s="32"/>
      <c r="C25" s="32"/>
      <c r="D25" s="32"/>
      <c r="E25" s="32"/>
      <c r="F25" s="32"/>
      <c r="G25" s="19"/>
      <c r="H25" s="19"/>
      <c r="I25" s="31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17">
        <f t="shared" si="3"/>
        <v>0</v>
      </c>
      <c r="AH25" s="17">
        <f t="shared" si="4"/>
        <v>0</v>
      </c>
      <c r="AI25" s="15">
        <f t="shared" si="2"/>
        <v>0</v>
      </c>
      <c r="AJ25" s="2"/>
    </row>
    <row r="26" spans="1:35" ht="19.5" customHeight="1">
      <c r="A26" s="31"/>
      <c r="B26" s="32"/>
      <c r="C26" s="32"/>
      <c r="D26" s="32"/>
      <c r="E26" s="32"/>
      <c r="F26" s="32"/>
      <c r="G26" s="19"/>
      <c r="H26" s="19"/>
      <c r="I26" s="31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17">
        <f t="shared" si="3"/>
        <v>0</v>
      </c>
      <c r="AH26" s="17">
        <f t="shared" si="4"/>
        <v>0</v>
      </c>
      <c r="AI26" s="15">
        <f t="shared" si="2"/>
        <v>0</v>
      </c>
    </row>
    <row r="27" spans="1:40" ht="19.5" customHeight="1">
      <c r="A27" s="64" t="s">
        <v>43</v>
      </c>
      <c r="B27" s="84"/>
      <c r="C27" s="84"/>
      <c r="D27" s="65"/>
      <c r="E27" s="67"/>
      <c r="F27" s="68"/>
      <c r="G27" s="68"/>
      <c r="H27" s="69"/>
      <c r="I27" s="64" t="s">
        <v>47</v>
      </c>
      <c r="J27" s="65"/>
      <c r="K27" s="14">
        <f aca="true" t="shared" si="5" ref="K27:AH27">SUM(K5:K26)</f>
        <v>0</v>
      </c>
      <c r="L27" s="14">
        <f t="shared" si="5"/>
        <v>0</v>
      </c>
      <c r="M27" s="14">
        <f t="shared" si="5"/>
        <v>0</v>
      </c>
      <c r="N27" s="14">
        <f t="shared" si="5"/>
        <v>0</v>
      </c>
      <c r="O27" s="14">
        <f t="shared" si="5"/>
        <v>0</v>
      </c>
      <c r="P27" s="14">
        <f t="shared" si="5"/>
        <v>0</v>
      </c>
      <c r="Q27" s="14">
        <f t="shared" si="5"/>
        <v>0</v>
      </c>
      <c r="R27" s="14">
        <f t="shared" si="5"/>
        <v>0</v>
      </c>
      <c r="S27" s="14">
        <f t="shared" si="5"/>
        <v>0</v>
      </c>
      <c r="T27" s="14">
        <f t="shared" si="5"/>
        <v>0</v>
      </c>
      <c r="U27" s="14">
        <f t="shared" si="5"/>
        <v>0</v>
      </c>
      <c r="V27" s="14">
        <f t="shared" si="5"/>
        <v>0</v>
      </c>
      <c r="W27" s="14">
        <f t="shared" si="5"/>
        <v>0</v>
      </c>
      <c r="X27" s="14">
        <f t="shared" si="5"/>
        <v>0</v>
      </c>
      <c r="Y27" s="14">
        <f t="shared" si="5"/>
        <v>0</v>
      </c>
      <c r="Z27" s="14">
        <f t="shared" si="5"/>
        <v>0</v>
      </c>
      <c r="AA27" s="14">
        <f t="shared" si="5"/>
        <v>0</v>
      </c>
      <c r="AB27" s="14">
        <f t="shared" si="5"/>
        <v>0</v>
      </c>
      <c r="AC27" s="14">
        <f t="shared" si="5"/>
        <v>0</v>
      </c>
      <c r="AD27" s="14">
        <f t="shared" si="5"/>
        <v>0</v>
      </c>
      <c r="AE27" s="14">
        <f t="shared" si="5"/>
        <v>0</v>
      </c>
      <c r="AF27" s="14">
        <f t="shared" si="5"/>
        <v>0</v>
      </c>
      <c r="AG27" s="10">
        <f t="shared" si="5"/>
        <v>0</v>
      </c>
      <c r="AH27" s="10">
        <f t="shared" si="5"/>
        <v>0</v>
      </c>
      <c r="AI27" s="15">
        <f t="shared" si="2"/>
        <v>0</v>
      </c>
      <c r="AJ27" s="2"/>
      <c r="AK27" s="2"/>
      <c r="AL27" s="2"/>
      <c r="AM27" s="2"/>
      <c r="AN27" s="2"/>
    </row>
    <row r="28" spans="1:35" ht="19.5" customHeight="1">
      <c r="A28" s="39" t="s">
        <v>51</v>
      </c>
      <c r="B28" s="46"/>
      <c r="C28" s="82" t="s">
        <v>38</v>
      </c>
      <c r="D28" s="63"/>
      <c r="E28" s="63"/>
      <c r="F28" s="83"/>
      <c r="G28" s="81">
        <f>IF(B28=1,IF(AG27&gt;=200,E27*0.25*6+E27*0.05*6,IF(AG27&gt;=160,0.22*E27*6+E27*0.05*6,IF(AG27&gt;=100,0.2*E27*6+E27*0.05*6,0.15*E27*6+E27*0.05*6))),IF(B28=2,IF(AG27&gt;=200,E27*0.25*6+E27*0.1*6,IF(AG27&gt;=160,0.22*E27*6+E27*0.1*6,IF(AG27&gt;=100,0.2*E27*6+E27*0.1*6,0.15*E27*6+E27*0.1*6))),IF(B28=3,IF(AG27&gt;=200,E27*0.25*6+E27*0.15*6,IF(AG27&gt;=160,0.22*E27*6+E27*0.15*6,IF(AG27&gt;=100,0.2*E27*6+E27*0.15*6,0.15*E27*6+E27*0.15*6))),IF(B28=4,IF(AG27&gt;=200,E27*0.25*6+E27*0.2*6,IF(AG27&gt;=160,0.22*E27*6+E27*0.2*6,IF(AG27&gt;=100,0.2*E27*6+E27*0.2*6,0.15*E27*6+E27*0.2*6))),IF(AG27&gt;=200,E27*0.25*6,IF(AG27&gt;=160,0.22*E27*6,IF(AG27&gt;=100,0.2*E27*6,0.15*E27*6)))))))</f>
        <v>0</v>
      </c>
      <c r="H28" s="81"/>
      <c r="I28" s="64" t="s">
        <v>48</v>
      </c>
      <c r="J28" s="65"/>
      <c r="K28" s="14">
        <f aca="true" t="shared" si="6" ref="K28:AE28">K27</f>
        <v>0</v>
      </c>
      <c r="L28" s="14">
        <f t="shared" si="6"/>
        <v>0</v>
      </c>
      <c r="M28" s="14">
        <f t="shared" si="6"/>
        <v>0</v>
      </c>
      <c r="N28" s="14">
        <f t="shared" si="6"/>
        <v>0</v>
      </c>
      <c r="O28" s="14">
        <f t="shared" si="6"/>
        <v>0</v>
      </c>
      <c r="P28" s="14">
        <f t="shared" si="6"/>
        <v>0</v>
      </c>
      <c r="Q28" s="14">
        <f t="shared" si="6"/>
        <v>0</v>
      </c>
      <c r="R28" s="14">
        <f t="shared" si="6"/>
        <v>0</v>
      </c>
      <c r="S28" s="14">
        <f t="shared" si="6"/>
        <v>0</v>
      </c>
      <c r="T28" s="14">
        <f t="shared" si="6"/>
        <v>0</v>
      </c>
      <c r="U28" s="14">
        <f t="shared" si="6"/>
        <v>0</v>
      </c>
      <c r="V28" s="14">
        <f t="shared" si="6"/>
        <v>0</v>
      </c>
      <c r="W28" s="14">
        <f t="shared" si="6"/>
        <v>0</v>
      </c>
      <c r="X28" s="14">
        <f t="shared" si="6"/>
        <v>0</v>
      </c>
      <c r="Y28" s="14">
        <f t="shared" si="6"/>
        <v>0</v>
      </c>
      <c r="Z28" s="14">
        <f t="shared" si="6"/>
        <v>0</v>
      </c>
      <c r="AA28" s="14">
        <f t="shared" si="6"/>
        <v>0</v>
      </c>
      <c r="AB28" s="14">
        <f t="shared" si="6"/>
        <v>0</v>
      </c>
      <c r="AC28" s="14">
        <f t="shared" si="6"/>
        <v>0</v>
      </c>
      <c r="AD28" s="14">
        <f t="shared" si="6"/>
        <v>0</v>
      </c>
      <c r="AE28" s="14">
        <f t="shared" si="6"/>
        <v>0</v>
      </c>
      <c r="AF28" s="14">
        <f>AF27</f>
        <v>0</v>
      </c>
      <c r="AG28" s="78" t="s">
        <v>23</v>
      </c>
      <c r="AH28" s="80"/>
      <c r="AI28" s="10">
        <f>SUM(V30:W30)</f>
        <v>0</v>
      </c>
    </row>
    <row r="29" spans="1:35" s="5" customFormat="1" ht="19.5" customHeight="1">
      <c r="A29" s="9" t="s">
        <v>46</v>
      </c>
      <c r="B29" s="78">
        <f>AI29*AH2</f>
        <v>0</v>
      </c>
      <c r="C29" s="79"/>
      <c r="D29" s="80"/>
      <c r="E29" s="81" t="s">
        <v>14</v>
      </c>
      <c r="F29" s="81"/>
      <c r="G29" s="81"/>
      <c r="H29" s="78">
        <f>ROUND(B29/5,0)</f>
        <v>0</v>
      </c>
      <c r="I29" s="80"/>
      <c r="J29" s="9" t="s">
        <v>15</v>
      </c>
      <c r="K29" s="9"/>
      <c r="L29" s="9"/>
      <c r="M29" s="9"/>
      <c r="N29" s="9"/>
      <c r="O29" s="9"/>
      <c r="P29" s="9"/>
      <c r="Q29" s="9"/>
      <c r="R29" s="9"/>
      <c r="S29" s="9"/>
      <c r="T29" s="82" t="s">
        <v>18</v>
      </c>
      <c r="U29" s="63"/>
      <c r="V29" s="63"/>
      <c r="W29" s="63"/>
      <c r="X29" s="83"/>
      <c r="Y29" s="78">
        <f>(AH27-AG27)*$S$2</f>
        <v>0</v>
      </c>
      <c r="Z29" s="79"/>
      <c r="AA29" s="80"/>
      <c r="AB29" s="82" t="s">
        <v>24</v>
      </c>
      <c r="AC29" s="63"/>
      <c r="AD29" s="63"/>
      <c r="AE29" s="63"/>
      <c r="AF29" s="83"/>
      <c r="AG29" s="10">
        <f>AI28*$S$2</f>
        <v>0</v>
      </c>
      <c r="AH29" s="11" t="s">
        <v>17</v>
      </c>
      <c r="AI29" s="10">
        <f>Y29+AG29+G28</f>
        <v>0</v>
      </c>
    </row>
    <row r="30" spans="1:35" ht="19.5" customHeight="1">
      <c r="A30" s="2"/>
      <c r="B30" s="2"/>
      <c r="C30" s="2"/>
      <c r="D30" s="6"/>
      <c r="E30" s="6"/>
      <c r="F30" s="6"/>
      <c r="G30" s="6"/>
      <c r="H30" s="2"/>
      <c r="I30" s="66"/>
      <c r="J30" s="66"/>
      <c r="K30" s="2"/>
      <c r="L30" s="2"/>
      <c r="M30" s="2"/>
      <c r="N30" s="2"/>
      <c r="O30" s="2"/>
      <c r="P30" s="71" t="s">
        <v>34</v>
      </c>
      <c r="Q30" s="71"/>
      <c r="R30" s="71"/>
      <c r="S30" s="71"/>
      <c r="T30" s="71"/>
      <c r="U30" s="71"/>
      <c r="V30" s="10">
        <f>IF($P$2=1,IF(AG27&lt;=200,(AG27)*1.1,IF(AG27&lt;=240,200*1.1+(AG27-200)*1.15,IF(AG27&lt;=300,200*1.1+40*1.15+AG27-240,IF(AG27&lt;=360,200*1.1+40*1.15+60+(AG27-300)*0.7,IF(AG27&lt;=400,200*1.1+40*1.15+60*1+60*0.7+(AG27-360)*0.4,200*1.1+40*1.15+60*1+60*0.7+40*0.4))))),0)</f>
        <v>0</v>
      </c>
      <c r="W30" s="10">
        <f>IF($P$2=2,IF(AG27&lt;=200,(AG27)*1.1,IF(AG27&lt;=240,200*1.1+(AG27-200)*1.15,IF(AG27&lt;=300,200*1.1+40*1.15+AG27-240,IF(AG27&lt;=360,200*1.1+40*1.15+60+(AG27-300)*0.7,IF(AG27&lt;=400,200*1.1+40*1.15+60*1+60*0.7+(AG27-360)*0.4,200*1.1+40*1.15+60*1+60*0.7+40*0.4))))),0)</f>
        <v>0</v>
      </c>
      <c r="X30" s="38"/>
      <c r="Y30" s="36"/>
      <c r="Z30" s="38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3" customFormat="1" ht="19.5" customHeight="1">
      <c r="A31" s="4" t="s">
        <v>52</v>
      </c>
      <c r="B31" s="4" t="s">
        <v>53</v>
      </c>
      <c r="C31" s="4" t="s">
        <v>54</v>
      </c>
      <c r="D31" s="43" t="s">
        <v>5</v>
      </c>
      <c r="E31" s="43"/>
      <c r="F31" s="43"/>
      <c r="G31" s="43"/>
      <c r="H31" s="4"/>
      <c r="I31" s="86" t="s">
        <v>6</v>
      </c>
      <c r="J31" s="86"/>
      <c r="K31" s="4"/>
      <c r="L31" s="4"/>
      <c r="M31" s="4"/>
      <c r="N31" s="4"/>
      <c r="O31" s="4"/>
      <c r="P31" s="86" t="s">
        <v>7</v>
      </c>
      <c r="Q31" s="86"/>
      <c r="R31" s="87"/>
      <c r="S31" s="4"/>
      <c r="T31" s="4"/>
      <c r="U31" s="4"/>
      <c r="V31" s="4"/>
      <c r="W31" s="4"/>
      <c r="X31" s="4"/>
      <c r="Y31" s="4"/>
      <c r="Z31" s="4"/>
      <c r="AA31" s="4"/>
      <c r="AB31" s="24" t="s">
        <v>49</v>
      </c>
      <c r="AC31" s="24"/>
      <c r="AD31" s="24"/>
      <c r="AE31" s="24"/>
      <c r="AF31" s="4"/>
      <c r="AG31" s="4"/>
      <c r="AH31" s="4"/>
      <c r="AI31" s="4"/>
    </row>
    <row r="32" spans="1:35" s="3" customFormat="1" ht="13.5" customHeight="1">
      <c r="A32" s="2"/>
      <c r="B32" s="2"/>
      <c r="C32" s="2"/>
      <c r="D32" s="6"/>
      <c r="E32" s="6"/>
      <c r="F32" s="6"/>
      <c r="G32" s="6"/>
      <c r="H32" s="2"/>
      <c r="I32" s="12"/>
      <c r="J32" s="12"/>
      <c r="K32" s="2"/>
      <c r="L32" s="2"/>
      <c r="M32" s="2"/>
      <c r="N32" s="2"/>
      <c r="O32" s="2"/>
      <c r="P32" s="12"/>
      <c r="Q32" s="12"/>
      <c r="R32" s="1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3" customFormat="1" ht="19.5" customHeight="1">
      <c r="A33" s="21" t="s">
        <v>22</v>
      </c>
      <c r="B33" s="22"/>
      <c r="C33" s="22"/>
      <c r="D33" s="22"/>
      <c r="E33" s="22"/>
      <c r="F33" s="22"/>
      <c r="G33" s="22"/>
      <c r="H33" s="22"/>
      <c r="I33" s="21" t="s">
        <v>19</v>
      </c>
      <c r="J33" s="24"/>
      <c r="K33" s="24"/>
      <c r="L33" s="24"/>
      <c r="M33" s="24"/>
      <c r="N33" s="44"/>
      <c r="O33" s="44"/>
      <c r="P33" s="44"/>
      <c r="Q33" s="45" t="s">
        <v>35</v>
      </c>
      <c r="R33" s="88" t="s">
        <v>59</v>
      </c>
      <c r="S33" s="88"/>
      <c r="T33" s="88"/>
      <c r="U33" s="88"/>
      <c r="V33" s="88"/>
      <c r="W33" s="88"/>
      <c r="X33" s="88"/>
      <c r="Y33" s="50"/>
      <c r="Z33" s="50"/>
      <c r="AA33" s="24"/>
      <c r="AB33" s="24"/>
      <c r="AC33" s="24"/>
      <c r="AD33" s="24"/>
      <c r="AE33" s="24"/>
      <c r="AF33" s="24"/>
      <c r="AG33" s="2"/>
      <c r="AH33" s="2"/>
      <c r="AI33" s="2"/>
    </row>
    <row r="34" spans="1:35" ht="15">
      <c r="A34" s="30" t="s">
        <v>31</v>
      </c>
      <c r="B34" s="22"/>
      <c r="C34" s="22"/>
      <c r="D34" s="22"/>
      <c r="E34" s="22"/>
      <c r="F34" s="22"/>
      <c r="G34" s="22"/>
      <c r="H34" s="22"/>
      <c r="I34" s="25" t="s">
        <v>27</v>
      </c>
      <c r="J34" s="26"/>
      <c r="K34" s="26"/>
      <c r="L34" s="26"/>
      <c r="M34" s="26"/>
      <c r="N34" s="44"/>
      <c r="O34" s="44"/>
      <c r="P34" s="44"/>
      <c r="Q34" s="44"/>
      <c r="R34" s="89"/>
      <c r="S34" s="89"/>
      <c r="T34" s="89"/>
      <c r="U34" s="89"/>
      <c r="V34" s="89"/>
      <c r="W34" s="89"/>
      <c r="X34" s="89"/>
      <c r="Y34" s="50"/>
      <c r="Z34" s="50"/>
      <c r="AA34" s="24"/>
      <c r="AB34" s="24"/>
      <c r="AC34" s="24"/>
      <c r="AD34" s="24"/>
      <c r="AE34" s="24"/>
      <c r="AF34" s="24"/>
      <c r="AG34" s="2"/>
      <c r="AH34" s="2"/>
      <c r="AI34" s="2"/>
    </row>
    <row r="35" spans="1:35" ht="15.75" customHeight="1">
      <c r="A35" s="21" t="s">
        <v>20</v>
      </c>
      <c r="B35" s="22"/>
      <c r="C35" s="22"/>
      <c r="D35" s="22"/>
      <c r="E35" s="22"/>
      <c r="F35" s="22"/>
      <c r="G35" s="22"/>
      <c r="H35" s="22"/>
      <c r="I35" s="21" t="s">
        <v>28</v>
      </c>
      <c r="J35" s="22"/>
      <c r="K35" s="22"/>
      <c r="L35" s="22"/>
      <c r="M35" s="22"/>
      <c r="N35" s="44"/>
      <c r="O35" s="44"/>
      <c r="P35" s="44"/>
      <c r="Q35" s="44"/>
      <c r="R35" s="50"/>
      <c r="S35" s="50"/>
      <c r="T35" s="50"/>
      <c r="U35" s="50"/>
      <c r="V35" s="50"/>
      <c r="W35" s="50"/>
      <c r="X35" s="50"/>
      <c r="Y35" s="50"/>
      <c r="Z35" s="50"/>
      <c r="AA35" s="24"/>
      <c r="AB35" s="24"/>
      <c r="AC35" s="24"/>
      <c r="AD35" s="24"/>
      <c r="AE35" s="24"/>
      <c r="AF35" s="24"/>
      <c r="AG35" s="2"/>
      <c r="AH35" s="2"/>
      <c r="AI35" s="2"/>
    </row>
    <row r="36" spans="1:34" ht="15.75" customHeight="1">
      <c r="A36" s="23" t="s">
        <v>21</v>
      </c>
      <c r="B36" s="22"/>
      <c r="C36" s="22"/>
      <c r="D36" s="22"/>
      <c r="E36" s="22"/>
      <c r="F36" s="22"/>
      <c r="G36" s="22"/>
      <c r="H36" s="22"/>
      <c r="I36" s="21" t="s">
        <v>29</v>
      </c>
      <c r="J36" s="22"/>
      <c r="K36" s="22"/>
      <c r="L36" s="22"/>
      <c r="M36" s="22"/>
      <c r="N36" s="22"/>
      <c r="O36" s="22"/>
      <c r="P36" s="22"/>
      <c r="Q36" s="22"/>
      <c r="R36" s="50"/>
      <c r="S36" s="50"/>
      <c r="T36" s="50"/>
      <c r="U36" s="50"/>
      <c r="V36" s="50"/>
      <c r="W36" s="50"/>
      <c r="X36" s="50"/>
      <c r="Y36" s="50"/>
      <c r="Z36" s="50"/>
      <c r="AA36" s="24"/>
      <c r="AB36" s="24"/>
      <c r="AC36" s="24"/>
      <c r="AD36" s="24"/>
      <c r="AE36" s="24"/>
      <c r="AF36" s="24"/>
      <c r="AG36" s="2"/>
      <c r="AH36" s="2"/>
    </row>
    <row r="37" spans="1:35" ht="15.75" customHeight="1">
      <c r="A37" s="22" t="s">
        <v>45</v>
      </c>
      <c r="B37" s="21"/>
      <c r="C37" s="21"/>
      <c r="D37" s="21"/>
      <c r="E37" s="21"/>
      <c r="F37" s="21"/>
      <c r="G37" s="22"/>
      <c r="H37" s="22"/>
      <c r="I37" s="28" t="s">
        <v>57</v>
      </c>
      <c r="J37" s="22"/>
      <c r="K37" s="27"/>
      <c r="L37" s="27"/>
      <c r="M37" s="22"/>
      <c r="N37" s="22"/>
      <c r="O37" s="22"/>
      <c r="P37" s="22"/>
      <c r="Q37" s="22"/>
      <c r="R37" s="50"/>
      <c r="S37" s="50"/>
      <c r="T37" s="50"/>
      <c r="U37" s="50"/>
      <c r="V37" s="50"/>
      <c r="W37" s="50"/>
      <c r="X37" s="50"/>
      <c r="Y37" s="50"/>
      <c r="Z37" s="55"/>
      <c r="AA37" s="56"/>
      <c r="AB37" s="56"/>
      <c r="AC37" s="56"/>
      <c r="AD37" s="56"/>
      <c r="AE37" s="56"/>
      <c r="AF37" s="56"/>
      <c r="AG37" s="56"/>
      <c r="AH37" s="56"/>
      <c r="AI37" s="56"/>
    </row>
    <row r="38" spans="1:35" s="5" customFormat="1" ht="15.75" customHeight="1">
      <c r="A38" s="22" t="s">
        <v>44</v>
      </c>
      <c r="B38" s="21"/>
      <c r="C38" s="21"/>
      <c r="D38" s="21"/>
      <c r="E38" s="21"/>
      <c r="F38" s="21"/>
      <c r="G38" s="22"/>
      <c r="H38" s="22"/>
      <c r="I38" s="25" t="s">
        <v>36</v>
      </c>
      <c r="J38" s="26"/>
      <c r="K38" s="26"/>
      <c r="L38" s="26"/>
      <c r="M38" s="26"/>
      <c r="N38" s="22"/>
      <c r="O38" s="22"/>
      <c r="P38" s="22"/>
      <c r="Q38" s="22"/>
      <c r="R38" s="50"/>
      <c r="S38" s="50"/>
      <c r="T38" s="50"/>
      <c r="U38" s="50"/>
      <c r="V38" s="50"/>
      <c r="W38" s="50"/>
      <c r="X38" s="50"/>
      <c r="Y38" s="50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s="5" customFormat="1" ht="15.75" customHeight="1">
      <c r="A39" s="85" t="s">
        <v>37</v>
      </c>
      <c r="B39" s="85"/>
      <c r="C39" s="85"/>
      <c r="D39" s="85"/>
      <c r="E39" s="85"/>
      <c r="F39" s="22"/>
      <c r="G39" s="22"/>
      <c r="H39" s="22"/>
      <c r="I39" s="28" t="s">
        <v>30</v>
      </c>
      <c r="J39" s="29"/>
      <c r="K39" s="29"/>
      <c r="L39" s="29"/>
      <c r="M39" s="29"/>
      <c r="N39" s="22"/>
      <c r="O39" s="22"/>
      <c r="P39" s="22"/>
      <c r="Q39" s="22"/>
      <c r="R39" s="50"/>
      <c r="S39" s="50"/>
      <c r="T39" s="50"/>
      <c r="U39" s="50"/>
      <c r="V39" s="50"/>
      <c r="W39" s="50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56"/>
      <c r="AI39" s="56"/>
    </row>
    <row r="40" spans="1:35" ht="15.75" customHeight="1">
      <c r="A40" s="22" t="s">
        <v>55</v>
      </c>
      <c r="B40" s="22"/>
      <c r="C40" s="22"/>
      <c r="D40" s="22"/>
      <c r="E40" s="22"/>
      <c r="F40" s="22"/>
      <c r="G40" s="22"/>
      <c r="H40" s="22"/>
      <c r="I40" s="21" t="s">
        <v>64</v>
      </c>
      <c r="J40" s="22"/>
      <c r="K40" s="22"/>
      <c r="L40" s="22"/>
      <c r="M40" s="22"/>
      <c r="N40" s="22"/>
      <c r="O40" s="22"/>
      <c r="P40" s="22"/>
      <c r="Q40" s="22"/>
      <c r="R40" s="50"/>
      <c r="S40" s="50"/>
      <c r="T40" s="50"/>
      <c r="U40" s="50"/>
      <c r="V40" s="50"/>
      <c r="W40" s="50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56"/>
      <c r="AI40" s="56"/>
    </row>
    <row r="41" spans="1:35" ht="15.75" customHeight="1">
      <c r="A41" s="85" t="s">
        <v>56</v>
      </c>
      <c r="B41" s="85"/>
      <c r="C41" s="85"/>
      <c r="D41" s="85"/>
      <c r="E41" s="85"/>
      <c r="F41" s="85"/>
      <c r="G41" s="85"/>
      <c r="H41" s="22"/>
      <c r="I41" s="21" t="s">
        <v>63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</sheetData>
  <sheetProtection password="FA24" sheet="1" objects="1" scenarios="1"/>
  <protectedRanges>
    <protectedRange sqref="A5:AF26 E27:H27 B28 B2:E2 G2:H2 J2:L2 Q2 P2 Q2 Z2 A1:AI1 A31 B31 C31 A31 B31 A31 B31 C31 A31" name="区域1"/>
  </protectedRanges>
  <mergeCells count="60">
    <mergeCell ref="A41:G41"/>
    <mergeCell ref="A3:A4"/>
    <mergeCell ref="I3:I4"/>
    <mergeCell ref="J3:J4"/>
    <mergeCell ref="B29:D29"/>
    <mergeCell ref="B3:H3"/>
    <mergeCell ref="T29:X29"/>
    <mergeCell ref="AB29:AF29"/>
    <mergeCell ref="E29:G29"/>
    <mergeCell ref="H29:I29"/>
    <mergeCell ref="A39:E39"/>
    <mergeCell ref="P31:R31"/>
    <mergeCell ref="I31:J31"/>
    <mergeCell ref="R33:X34"/>
    <mergeCell ref="Y3:Y4"/>
    <mergeCell ref="G28:H28"/>
    <mergeCell ref="I27:J27"/>
    <mergeCell ref="C28:F28"/>
    <mergeCell ref="A27:D27"/>
    <mergeCell ref="AG28:AH28"/>
    <mergeCell ref="A1:AI1"/>
    <mergeCell ref="K3:K4"/>
    <mergeCell ref="U3:U4"/>
    <mergeCell ref="O3:O4"/>
    <mergeCell ref="M3:M4"/>
    <mergeCell ref="L3:L4"/>
    <mergeCell ref="W3:W4"/>
    <mergeCell ref="AF3:AF4"/>
    <mergeCell ref="AA3:AA4"/>
    <mergeCell ref="AC3:AC4"/>
    <mergeCell ref="P3:P4"/>
    <mergeCell ref="S3:S4"/>
    <mergeCell ref="R3:R4"/>
    <mergeCell ref="P30:U30"/>
    <mergeCell ref="AJ3:AJ4"/>
    <mergeCell ref="AI3:AI4"/>
    <mergeCell ref="AG3:AG4"/>
    <mergeCell ref="AH3:AH4"/>
    <mergeCell ref="Y29:AA29"/>
    <mergeCell ref="AD3:AD4"/>
    <mergeCell ref="I30:J30"/>
    <mergeCell ref="E27:H27"/>
    <mergeCell ref="AE3:AE4"/>
    <mergeCell ref="AB3:AB4"/>
    <mergeCell ref="V3:V4"/>
    <mergeCell ref="T3:T4"/>
    <mergeCell ref="Z3:Z4"/>
    <mergeCell ref="X3:X4"/>
    <mergeCell ref="N3:N4"/>
    <mergeCell ref="Q3:Q4"/>
    <mergeCell ref="Z37:AI41"/>
    <mergeCell ref="S2:T2"/>
    <mergeCell ref="J2:L2"/>
    <mergeCell ref="B2:E2"/>
    <mergeCell ref="G2:H2"/>
    <mergeCell ref="M2:O2"/>
    <mergeCell ref="X2:Y2"/>
    <mergeCell ref="AA2:AB2"/>
    <mergeCell ref="AC2:AE2"/>
    <mergeCell ref="I28:J28"/>
  </mergeCells>
  <printOptions horizontalCentered="1" verticalCentered="1"/>
  <pageMargins left="0.7874015748031497" right="0.5905511811023623" top="0.4724409448818898" bottom="0.7086614173228347" header="0.5118110236220472" footer="0.511811023622047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广东轻工职业技术学院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熊维</cp:lastModifiedBy>
  <cp:lastPrinted>2014-03-10T06:31:48Z</cp:lastPrinted>
  <dcterms:created xsi:type="dcterms:W3CDTF">2003-08-20T13:58:42Z</dcterms:created>
  <dcterms:modified xsi:type="dcterms:W3CDTF">2016-02-27T07:38:34Z</dcterms:modified>
  <cp:category/>
  <cp:version/>
  <cp:contentType/>
  <cp:contentStatus/>
</cp:coreProperties>
</file>